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tabRatio="187"/>
  </bookViews>
  <sheets>
    <sheet name="натурал" sheetId="1" r:id="rId1"/>
  </sheets>
  <definedNames>
    <definedName name="_xlnm.Print_Area" localSheetId="0">натурал!$A$1:$R$64</definedName>
  </definedNames>
  <calcPr calcId="124519"/>
</workbook>
</file>

<file path=xl/calcChain.xml><?xml version="1.0" encoding="utf-8"?>
<calcChain xmlns="http://schemas.openxmlformats.org/spreadsheetml/2006/main">
  <c r="G52" i="1"/>
  <c r="E18"/>
  <c r="E60" s="1"/>
  <c r="F18"/>
  <c r="G18"/>
  <c r="H18"/>
  <c r="I18"/>
  <c r="I60" s="1"/>
  <c r="J18"/>
  <c r="K18"/>
  <c r="L18"/>
  <c r="M18"/>
  <c r="M60" s="1"/>
  <c r="N19"/>
  <c r="N23"/>
  <c r="N22"/>
  <c r="N20"/>
  <c r="N21"/>
  <c r="N18"/>
  <c r="N60" s="1"/>
  <c r="O19"/>
  <c r="O23"/>
  <c r="O22"/>
  <c r="O20"/>
  <c r="O21"/>
  <c r="O18"/>
  <c r="P19"/>
  <c r="P23"/>
  <c r="P22"/>
  <c r="P20"/>
  <c r="P21"/>
  <c r="P18"/>
  <c r="Q23"/>
  <c r="Q19"/>
  <c r="Q20"/>
  <c r="Q21"/>
  <c r="Q22"/>
  <c r="Q18"/>
  <c r="R19"/>
  <c r="R20"/>
  <c r="R21"/>
  <c r="R22"/>
  <c r="R23"/>
  <c r="R18"/>
  <c r="D18"/>
  <c r="G41"/>
  <c r="G25"/>
  <c r="G48"/>
  <c r="Q48" s="1"/>
  <c r="G47"/>
  <c r="G45"/>
  <c r="G44"/>
  <c r="G43"/>
  <c r="G42"/>
  <c r="G40"/>
  <c r="G32"/>
  <c r="G31"/>
  <c r="Q31" s="1"/>
  <c r="G29"/>
  <c r="G27"/>
  <c r="G24" s="1"/>
  <c r="G26"/>
  <c r="F48"/>
  <c r="P48" s="1"/>
  <c r="D24"/>
  <c r="F24"/>
  <c r="D52"/>
  <c r="N25"/>
  <c r="O25"/>
  <c r="N26"/>
  <c r="O26"/>
  <c r="N27"/>
  <c r="O27"/>
  <c r="N28"/>
  <c r="O28"/>
  <c r="N29"/>
  <c r="O29"/>
  <c r="N30"/>
  <c r="O30"/>
  <c r="N31"/>
  <c r="O31"/>
  <c r="N32"/>
  <c r="O32"/>
  <c r="N33"/>
  <c r="O33"/>
  <c r="N34"/>
  <c r="O34"/>
  <c r="N40"/>
  <c r="O40"/>
  <c r="N41"/>
  <c r="O41"/>
  <c r="N42"/>
  <c r="O42"/>
  <c r="N43"/>
  <c r="O43"/>
  <c r="N44"/>
  <c r="O44"/>
  <c r="N45"/>
  <c r="O45"/>
  <c r="N46"/>
  <c r="O46"/>
  <c r="N47"/>
  <c r="O47"/>
  <c r="N48"/>
  <c r="O48"/>
  <c r="N49"/>
  <c r="O49"/>
  <c r="Q40"/>
  <c r="M24"/>
  <c r="P40"/>
  <c r="R40"/>
  <c r="E24"/>
  <c r="H24"/>
  <c r="I24"/>
  <c r="J24"/>
  <c r="J60" s="1"/>
  <c r="K24"/>
  <c r="L24"/>
  <c r="N35"/>
  <c r="N36"/>
  <c r="N37"/>
  <c r="N38"/>
  <c r="N39"/>
  <c r="O35"/>
  <c r="O24" s="1"/>
  <c r="O60" s="1"/>
  <c r="O36"/>
  <c r="O37"/>
  <c r="O38"/>
  <c r="O39"/>
  <c r="P25"/>
  <c r="P26"/>
  <c r="P24" s="1"/>
  <c r="P60" s="1"/>
  <c r="P27"/>
  <c r="P28"/>
  <c r="P29"/>
  <c r="P30"/>
  <c r="P31"/>
  <c r="P32"/>
  <c r="P33"/>
  <c r="P34"/>
  <c r="P35"/>
  <c r="P36"/>
  <c r="P37"/>
  <c r="P38"/>
  <c r="P39"/>
  <c r="P41"/>
  <c r="P42"/>
  <c r="P43"/>
  <c r="P44"/>
  <c r="P45"/>
  <c r="P46"/>
  <c r="P47"/>
  <c r="P49"/>
  <c r="Q25"/>
  <c r="Q26"/>
  <c r="Q28"/>
  <c r="Q29"/>
  <c r="Q30"/>
  <c r="Q32"/>
  <c r="Q33"/>
  <c r="Q34"/>
  <c r="Q35"/>
  <c r="Q36"/>
  <c r="Q37"/>
  <c r="Q38"/>
  <c r="Q39"/>
  <c r="Q41"/>
  <c r="Q42"/>
  <c r="Q43"/>
  <c r="Q44"/>
  <c r="Q45"/>
  <c r="Q46"/>
  <c r="Q47"/>
  <c r="Q49"/>
  <c r="R25"/>
  <c r="R26"/>
  <c r="R24" s="1"/>
  <c r="R60" s="1"/>
  <c r="R27"/>
  <c r="R28"/>
  <c r="R29"/>
  <c r="R30"/>
  <c r="R31"/>
  <c r="R32"/>
  <c r="R33"/>
  <c r="R34"/>
  <c r="R35"/>
  <c r="R36"/>
  <c r="R37"/>
  <c r="R38"/>
  <c r="R39"/>
  <c r="R41"/>
  <c r="R42"/>
  <c r="R43"/>
  <c r="R44"/>
  <c r="R45"/>
  <c r="R46"/>
  <c r="R47"/>
  <c r="R48"/>
  <c r="R49"/>
  <c r="N50"/>
  <c r="O50"/>
  <c r="P50"/>
  <c r="Q50"/>
  <c r="R50"/>
  <c r="N51"/>
  <c r="O51"/>
  <c r="P51"/>
  <c r="Q51"/>
  <c r="R51"/>
  <c r="E52"/>
  <c r="O52" s="1"/>
  <c r="F52"/>
  <c r="H52"/>
  <c r="I52"/>
  <c r="N52"/>
  <c r="J52"/>
  <c r="K52"/>
  <c r="L52"/>
  <c r="Q52"/>
  <c r="M52"/>
  <c r="R52"/>
  <c r="N53"/>
  <c r="O53"/>
  <c r="P53"/>
  <c r="Q53"/>
  <c r="R53"/>
  <c r="N54"/>
  <c r="O54"/>
  <c r="P54"/>
  <c r="Q54"/>
  <c r="R54"/>
  <c r="N55"/>
  <c r="O55"/>
  <c r="P55"/>
  <c r="Q55"/>
  <c r="R55"/>
  <c r="N56"/>
  <c r="O56"/>
  <c r="P56"/>
  <c r="Q56"/>
  <c r="R56"/>
  <c r="N57"/>
  <c r="O57"/>
  <c r="P57"/>
  <c r="Q57"/>
  <c r="R57"/>
  <c r="N58"/>
  <c r="O58"/>
  <c r="P58"/>
  <c r="Q58"/>
  <c r="R58"/>
  <c r="N59"/>
  <c r="O59"/>
  <c r="P59"/>
  <c r="Q59"/>
  <c r="R59"/>
  <c r="F60"/>
  <c r="H60"/>
  <c r="K60"/>
  <c r="P52"/>
  <c r="N24"/>
  <c r="L60"/>
  <c r="D60"/>
  <c r="G60" l="1"/>
  <c r="Q27"/>
  <c r="Q24" s="1"/>
  <c r="Q60" s="1"/>
</calcChain>
</file>

<file path=xl/sharedStrings.xml><?xml version="1.0" encoding="utf-8"?>
<sst xmlns="http://schemas.openxmlformats.org/spreadsheetml/2006/main" count="83" uniqueCount="61">
  <si>
    <t>найменування бюджетної установи</t>
  </si>
  <si>
    <t>ЗАГАЛЬНИЙ ФОНД</t>
  </si>
  <si>
    <t>СПЕЦІАЛЬНИЙ ФОНД</t>
  </si>
  <si>
    <t>РАЗОМ</t>
  </si>
  <si>
    <t xml:space="preserve">тепло </t>
  </si>
  <si>
    <t xml:space="preserve">вода </t>
  </si>
  <si>
    <t>ел.енергія</t>
  </si>
  <si>
    <t xml:space="preserve">природний газ </t>
  </si>
  <si>
    <t>інші енергоносії    /вугілля/</t>
  </si>
  <si>
    <t>Гкал</t>
  </si>
  <si>
    <t>м куб</t>
  </si>
  <si>
    <t>квт.год</t>
  </si>
  <si>
    <t>тн</t>
  </si>
  <si>
    <t>Міська рада та її виконавчі органи</t>
  </si>
  <si>
    <t>Управління житлово-комунального господарства та будівництва</t>
  </si>
  <si>
    <t>Управління освіти  виконавчого комітету Орджонікідзевської міської ради</t>
  </si>
  <si>
    <t xml:space="preserve">комунальний заклад "Середня загальноосвітня школа  № 2" </t>
  </si>
  <si>
    <t>комунальний заклад "Загальноосвітній ліцей"</t>
  </si>
  <si>
    <t>комунальний заклад "Середня загальноосвітня школа  № 4"</t>
  </si>
  <si>
    <t>комунальний заклад "Середня загальноосвітня школа № 6</t>
  </si>
  <si>
    <t>комунальний заклад "Середня загальноосвітня школа № 7"</t>
  </si>
  <si>
    <t>комунальний заклад "Середня загальноосвітня школа  № 8"</t>
  </si>
  <si>
    <t>комунальний заклад "Середня загальноосвітня школа  № 9"</t>
  </si>
  <si>
    <t xml:space="preserve">комунальний заклад " Олександрівська неповна середня загальноосвітня школа" </t>
  </si>
  <si>
    <t xml:space="preserve">комунальний заклад "Чортомлицька неповна середня загальноосвітня школа" </t>
  </si>
  <si>
    <t>Будинок творчості  дітей та юнацтва</t>
  </si>
  <si>
    <t>Міський інформаційно-методичний центр</t>
  </si>
  <si>
    <t>Централізована бухгалтерія</t>
  </si>
  <si>
    <t>Група централізованого господарства</t>
  </si>
  <si>
    <t>КЗ дошкільний навчальний заклад № 3 "Червоні маки"</t>
  </si>
  <si>
    <t>КЗ дошкільний навчальний заклад № 5 "Червона шапочка"</t>
  </si>
  <si>
    <t>КЗ дошкільний навчальний заклад № 11 "Сонечко"</t>
  </si>
  <si>
    <t>КЗ дошкільний навчальний заклад № 13 "Малятко"</t>
  </si>
  <si>
    <t>КЗ дошкільний навчальний заклад №16 "Берізка"</t>
  </si>
  <si>
    <t>КЗ дошкільний навчальний заклад №18 "Барвінок"</t>
  </si>
  <si>
    <t>КЗ дошкільний навчальний заклад №21  "Казка"</t>
  </si>
  <si>
    <t>КЗ дошкільний навчальний заклад №22  "Усмішка"</t>
  </si>
  <si>
    <t>КЗ дошкільний навчальний заклад №23 "Попелюшка"</t>
  </si>
  <si>
    <t>Дитячо-юнацька спортивна школа управління освіти</t>
  </si>
  <si>
    <t>Центр соціальних служб для молоді</t>
  </si>
  <si>
    <t>Орджонікідзевський територіальний центр обслуговування пенсіонерів</t>
  </si>
  <si>
    <t>Відділ культури  виконавчого комітету Орджонікідзевської міської ради</t>
  </si>
  <si>
    <t>Центральна міська бібліотека</t>
  </si>
  <si>
    <t>Міська дитяча бібліотека</t>
  </si>
  <si>
    <t>Клуб  с. П - Хутора</t>
  </si>
  <si>
    <t>Дитяча школа мистецтв</t>
  </si>
  <si>
    <t>Дитяча музична школа</t>
  </si>
  <si>
    <t>Всього</t>
  </si>
  <si>
    <t>Органи місцевого самоврядування</t>
  </si>
  <si>
    <t>Міський народний музей ім. М.Занудько</t>
  </si>
  <si>
    <t>Ліміти споживання енергоносіїв та комунальних послуг у фізичних обсягах у розрізі бюджетних установ, які фінансуються за рахунок міського бюджету                                                                                                                                                                                                  на   2014 рік</t>
  </si>
  <si>
    <t>Фінансове управління                   Орджонікідзевської міської ради</t>
  </si>
  <si>
    <t>Виконавчий комітет                                     Орджонікідзевської міської ради</t>
  </si>
  <si>
    <t>Комунальний заклад "Центр первинної медико-санітарної допомоги м.Орджонікідзе"</t>
  </si>
  <si>
    <t>Управління праці та соціального захисту населення  Орджонікідзевської міської ради</t>
  </si>
  <si>
    <t>Додаток №5</t>
  </si>
  <si>
    <t xml:space="preserve">Орджонікідзевської міської ради  </t>
  </si>
  <si>
    <t>комунальний заклад "Навчально виховний комплекс №1"</t>
  </si>
  <si>
    <t>Секретар міської ради                                                                                                                                    Г.А.Тарасенко</t>
  </si>
  <si>
    <t xml:space="preserve">до рішення 38 сесії  6 скликання </t>
  </si>
  <si>
    <t>від 10.04.2014 р. № 4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</si>
</sst>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0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Times New Roman"/>
      <family val="1"/>
      <charset val="204"/>
    </font>
    <font>
      <b/>
      <i/>
      <sz val="12"/>
      <name val="Arial Cyr"/>
      <family val="2"/>
      <charset val="204"/>
    </font>
    <font>
      <sz val="10"/>
      <color indexed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0" borderId="0" xfId="0" applyNumberFormat="1" applyFont="1" applyFill="1" applyBorder="1" applyAlignment="1">
      <alignment horizontal="left"/>
    </xf>
    <xf numFmtId="2" fontId="5" fillId="0" borderId="0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164" fontId="1" fillId="0" borderId="1" xfId="0" applyNumberFormat="1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Border="1"/>
    <xf numFmtId="0" fontId="0" fillId="0" borderId="0" xfId="0" applyFont="1" applyFill="1"/>
    <xf numFmtId="0" fontId="3" fillId="0" borderId="0" xfId="0" applyFont="1" applyFill="1" applyAlignment="1">
      <alignment horizontal="center" wrapText="1"/>
    </xf>
    <xf numFmtId="1" fontId="1" fillId="0" borderId="2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left" wrapText="1"/>
    </xf>
    <xf numFmtId="0" fontId="0" fillId="0" borderId="0" xfId="0" applyFill="1" applyAlignment="1">
      <alignment horizontal="left"/>
    </xf>
    <xf numFmtId="0" fontId="7" fillId="0" borderId="0" xfId="0" applyFont="1" applyFill="1" applyBorder="1" applyAlignment="1"/>
    <xf numFmtId="4" fontId="4" fillId="0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4" fontId="4" fillId="0" borderId="1" xfId="0" applyNumberFormat="1" applyFont="1" applyFill="1" applyBorder="1" applyAlignment="1">
      <alignment horizontal="right"/>
    </xf>
    <xf numFmtId="2" fontId="4" fillId="0" borderId="11" xfId="0" applyNumberFormat="1" applyFont="1" applyFill="1" applyBorder="1" applyAlignment="1">
      <alignment horizontal="left" wrapText="1"/>
    </xf>
    <xf numFmtId="2" fontId="1" fillId="0" borderId="11" xfId="0" applyNumberFormat="1" applyFont="1" applyFill="1" applyBorder="1" applyAlignment="1">
      <alignment horizontal="left" wrapText="1"/>
    </xf>
    <xf numFmtId="2" fontId="1" fillId="0" borderId="1" xfId="0" applyNumberFormat="1" applyFont="1" applyFill="1" applyBorder="1" applyAlignment="1">
      <alignment horizontal="left" vertical="top" wrapText="1"/>
    </xf>
    <xf numFmtId="1" fontId="1" fillId="0" borderId="3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3"/>
  <sheetViews>
    <sheetView tabSelected="1" view="pageBreakPreview" zoomScale="75" zoomScaleSheetLayoutView="75" workbookViewId="0">
      <selection activeCell="P1" sqref="P1:R4"/>
    </sheetView>
  </sheetViews>
  <sheetFormatPr defaultRowHeight="12.75"/>
  <cols>
    <col min="1" max="1" width="9.140625" style="19"/>
    <col min="2" max="2" width="12.140625" style="14" customWidth="1"/>
    <col min="3" max="3" width="29" style="19" customWidth="1"/>
    <col min="4" max="4" width="12.85546875" style="14" customWidth="1"/>
    <col min="5" max="5" width="12.28515625" style="14" customWidth="1"/>
    <col min="6" max="6" width="15.28515625" style="14" customWidth="1"/>
    <col min="7" max="7" width="16" style="14" customWidth="1"/>
    <col min="8" max="8" width="11.5703125" style="14" customWidth="1"/>
    <col min="9" max="9" width="11.28515625" style="10" customWidth="1"/>
    <col min="10" max="10" width="10.5703125" style="10" customWidth="1"/>
    <col min="11" max="11" width="12.85546875" style="10" customWidth="1"/>
    <col min="12" max="12" width="13.5703125" style="10" customWidth="1"/>
    <col min="13" max="13" width="13.42578125" style="10" customWidth="1"/>
    <col min="14" max="14" width="16.28515625" style="10" customWidth="1"/>
    <col min="15" max="15" width="14.5703125" style="10" customWidth="1"/>
    <col min="16" max="16" width="15.140625" style="10" customWidth="1"/>
    <col min="17" max="17" width="15.28515625" style="10" customWidth="1"/>
    <col min="18" max="18" width="11.42578125" style="10" customWidth="1"/>
    <col min="19" max="16384" width="9.140625" style="10"/>
  </cols>
  <sheetData>
    <row r="1" spans="1:18" s="7" customFormat="1" ht="15">
      <c r="A1" s="16"/>
      <c r="B1" s="11"/>
      <c r="C1" s="16"/>
      <c r="D1" s="11"/>
      <c r="E1" s="11"/>
      <c r="F1" s="11"/>
      <c r="G1" s="4"/>
      <c r="M1" s="5"/>
      <c r="N1" s="5"/>
      <c r="O1" s="5"/>
      <c r="P1" s="23"/>
      <c r="Q1" s="23" t="s">
        <v>55</v>
      </c>
      <c r="R1" s="23"/>
    </row>
    <row r="2" spans="1:18" s="7" customFormat="1">
      <c r="A2" s="16"/>
      <c r="B2" s="11"/>
      <c r="C2" s="16"/>
      <c r="D2" s="11"/>
      <c r="E2" s="11"/>
      <c r="G2" s="33"/>
      <c r="H2" s="33"/>
      <c r="I2" s="33"/>
      <c r="M2" s="33"/>
      <c r="N2" s="33"/>
      <c r="O2" s="33"/>
      <c r="P2" s="47" t="s">
        <v>59</v>
      </c>
      <c r="Q2" s="47"/>
      <c r="R2" s="47"/>
    </row>
    <row r="3" spans="1:18" s="7" customFormat="1">
      <c r="A3" s="16"/>
      <c r="B3" s="11"/>
      <c r="C3" s="16"/>
      <c r="D3" s="11"/>
      <c r="E3" s="11"/>
      <c r="G3" s="15"/>
      <c r="H3" s="15"/>
      <c r="I3" s="15"/>
      <c r="M3" s="6"/>
      <c r="N3" s="6"/>
      <c r="O3" s="17"/>
      <c r="P3" s="48" t="s">
        <v>56</v>
      </c>
      <c r="Q3" s="48"/>
      <c r="R3" s="48"/>
    </row>
    <row r="4" spans="1:18" s="7" customFormat="1">
      <c r="A4" s="16"/>
      <c r="B4" s="11"/>
      <c r="C4" s="16"/>
      <c r="D4" s="11"/>
      <c r="E4" s="11"/>
      <c r="G4" s="11"/>
      <c r="H4" s="11"/>
      <c r="M4" s="33"/>
      <c r="N4" s="33"/>
      <c r="O4" s="33"/>
      <c r="P4" s="47" t="s">
        <v>60</v>
      </c>
      <c r="Q4" s="47"/>
      <c r="R4" s="47"/>
    </row>
    <row r="5" spans="1:18" s="7" customFormat="1" ht="15" customHeight="1">
      <c r="A5" s="16"/>
      <c r="B5" s="11"/>
      <c r="C5" s="16"/>
      <c r="D5" s="11"/>
      <c r="E5" s="11"/>
      <c r="G5" s="31"/>
      <c r="H5" s="31"/>
      <c r="P5" s="32"/>
      <c r="Q5" s="32"/>
      <c r="R5" s="32"/>
    </row>
    <row r="6" spans="1:18" s="7" customFormat="1" ht="6" customHeight="1">
      <c r="A6" s="34" t="s">
        <v>50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s="7" customFormat="1" ht="5.25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18" s="7" customFormat="1" ht="9.75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18" s="7" customFormat="1" ht="39.75" customHeigh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spans="1:18" s="7" customFormat="1" ht="39.75" customHeight="1" thickBot="1">
      <c r="A10" s="18"/>
      <c r="B10" s="12"/>
      <c r="C10" s="18"/>
      <c r="D10" s="12"/>
      <c r="E10" s="12"/>
      <c r="F10" s="12"/>
      <c r="G10" s="12"/>
      <c r="H10" s="12"/>
    </row>
    <row r="11" spans="1:18" s="7" customFormat="1" ht="38.25" customHeight="1">
      <c r="A11" s="35" t="s">
        <v>0</v>
      </c>
      <c r="B11" s="36"/>
      <c r="C11" s="37"/>
      <c r="D11" s="44" t="s">
        <v>1</v>
      </c>
      <c r="E11" s="45"/>
      <c r="F11" s="45"/>
      <c r="G11" s="45"/>
      <c r="H11" s="46"/>
      <c r="I11" s="44" t="s">
        <v>2</v>
      </c>
      <c r="J11" s="45"/>
      <c r="K11" s="45"/>
      <c r="L11" s="45"/>
      <c r="M11" s="46"/>
      <c r="N11" s="44" t="s">
        <v>3</v>
      </c>
      <c r="O11" s="45"/>
      <c r="P11" s="45"/>
      <c r="Q11" s="45"/>
      <c r="R11" s="46"/>
    </row>
    <row r="12" spans="1:18" s="7" customFormat="1" ht="12.75" customHeight="1">
      <c r="A12" s="38"/>
      <c r="B12" s="39"/>
      <c r="C12" s="40"/>
      <c r="D12" s="30" t="s">
        <v>4</v>
      </c>
      <c r="E12" s="30" t="s">
        <v>5</v>
      </c>
      <c r="F12" s="30" t="s">
        <v>6</v>
      </c>
      <c r="G12" s="30" t="s">
        <v>7</v>
      </c>
      <c r="H12" s="30" t="s">
        <v>8</v>
      </c>
      <c r="I12" s="30" t="s">
        <v>4</v>
      </c>
      <c r="J12" s="30" t="s">
        <v>5</v>
      </c>
      <c r="K12" s="30" t="s">
        <v>6</v>
      </c>
      <c r="L12" s="30" t="s">
        <v>7</v>
      </c>
      <c r="M12" s="30" t="s">
        <v>8</v>
      </c>
      <c r="N12" s="30" t="s">
        <v>4</v>
      </c>
      <c r="O12" s="30" t="s">
        <v>5</v>
      </c>
      <c r="P12" s="30" t="s">
        <v>6</v>
      </c>
      <c r="Q12" s="30" t="s">
        <v>7</v>
      </c>
      <c r="R12" s="30" t="s">
        <v>8</v>
      </c>
    </row>
    <row r="13" spans="1:18" s="7" customFormat="1">
      <c r="A13" s="38"/>
      <c r="B13" s="39"/>
      <c r="C13" s="4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8" s="7" customFormat="1" ht="32.25" customHeight="1">
      <c r="A14" s="38"/>
      <c r="B14" s="39"/>
      <c r="C14" s="4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</row>
    <row r="15" spans="1:18" s="7" customFormat="1" ht="0.75" customHeight="1">
      <c r="A15" s="38"/>
      <c r="B15" s="39"/>
      <c r="C15" s="4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</row>
    <row r="16" spans="1:18" s="7" customFormat="1" ht="15" customHeight="1" thickBot="1">
      <c r="A16" s="41"/>
      <c r="B16" s="42"/>
      <c r="C16" s="43"/>
      <c r="D16" s="8" t="s">
        <v>9</v>
      </c>
      <c r="E16" s="8" t="s">
        <v>10</v>
      </c>
      <c r="F16" s="8" t="s">
        <v>11</v>
      </c>
      <c r="G16" s="8" t="s">
        <v>10</v>
      </c>
      <c r="H16" s="8" t="s">
        <v>12</v>
      </c>
      <c r="I16" s="8" t="s">
        <v>9</v>
      </c>
      <c r="J16" s="8" t="s">
        <v>10</v>
      </c>
      <c r="K16" s="8" t="s">
        <v>11</v>
      </c>
      <c r="L16" s="8" t="s">
        <v>10</v>
      </c>
      <c r="M16" s="8" t="s">
        <v>12</v>
      </c>
      <c r="N16" s="8" t="s">
        <v>9</v>
      </c>
      <c r="O16" s="8" t="s">
        <v>10</v>
      </c>
      <c r="P16" s="8" t="s">
        <v>11</v>
      </c>
      <c r="Q16" s="8" t="s">
        <v>10</v>
      </c>
      <c r="R16" s="8" t="s">
        <v>12</v>
      </c>
    </row>
    <row r="17" spans="1:18" s="7" customFormat="1" ht="15" customHeight="1">
      <c r="A17" s="29">
        <v>1</v>
      </c>
      <c r="B17" s="29"/>
      <c r="C17" s="29"/>
      <c r="D17" s="9">
        <v>2</v>
      </c>
      <c r="E17" s="13">
        <v>3</v>
      </c>
      <c r="F17" s="9">
        <v>4</v>
      </c>
      <c r="G17" s="9">
        <v>5</v>
      </c>
      <c r="H17" s="9">
        <v>6</v>
      </c>
      <c r="I17" s="9">
        <v>2</v>
      </c>
      <c r="J17" s="9">
        <v>3</v>
      </c>
      <c r="K17" s="9">
        <v>4</v>
      </c>
      <c r="L17" s="9">
        <v>5</v>
      </c>
      <c r="M17" s="9">
        <v>6</v>
      </c>
      <c r="N17" s="9">
        <v>2</v>
      </c>
      <c r="O17" s="9">
        <v>3</v>
      </c>
      <c r="P17" s="9">
        <v>4</v>
      </c>
      <c r="Q17" s="9">
        <v>5</v>
      </c>
      <c r="R17" s="9">
        <v>6</v>
      </c>
    </row>
    <row r="18" spans="1:18" s="2" customFormat="1" ht="33" customHeight="1">
      <c r="A18" s="26" t="s">
        <v>13</v>
      </c>
      <c r="B18" s="26"/>
      <c r="C18" s="26"/>
      <c r="D18" s="21">
        <f>D19+D20+D21+D22+D23</f>
        <v>1046.3</v>
      </c>
      <c r="E18" s="21">
        <f t="shared" ref="E18:R18" si="0">E19+E20+E21+E22+E23</f>
        <v>4559.5</v>
      </c>
      <c r="F18" s="21">
        <f t="shared" si="0"/>
        <v>289777.90000000002</v>
      </c>
      <c r="G18" s="21">
        <f t="shared" si="0"/>
        <v>5400.9</v>
      </c>
      <c r="H18" s="21">
        <f t="shared" si="0"/>
        <v>0</v>
      </c>
      <c r="I18" s="21">
        <f t="shared" si="0"/>
        <v>0</v>
      </c>
      <c r="J18" s="21">
        <f t="shared" si="0"/>
        <v>0</v>
      </c>
      <c r="K18" s="21">
        <f t="shared" si="0"/>
        <v>0</v>
      </c>
      <c r="L18" s="21">
        <f t="shared" si="0"/>
        <v>0</v>
      </c>
      <c r="M18" s="21">
        <f t="shared" si="0"/>
        <v>0</v>
      </c>
      <c r="N18" s="21">
        <f t="shared" si="0"/>
        <v>1046.3</v>
      </c>
      <c r="O18" s="21">
        <f t="shared" si="0"/>
        <v>4559.5</v>
      </c>
      <c r="P18" s="21">
        <f t="shared" si="0"/>
        <v>289777.90000000002</v>
      </c>
      <c r="Q18" s="21">
        <f t="shared" si="0"/>
        <v>5400.9</v>
      </c>
      <c r="R18" s="21">
        <f t="shared" si="0"/>
        <v>0</v>
      </c>
    </row>
    <row r="19" spans="1:18" s="1" customFormat="1" ht="33" customHeight="1">
      <c r="A19" s="27" t="s">
        <v>52</v>
      </c>
      <c r="B19" s="27"/>
      <c r="C19" s="27"/>
      <c r="D19" s="22">
        <v>203.1</v>
      </c>
      <c r="E19" s="22">
        <v>809.5</v>
      </c>
      <c r="F19" s="22">
        <v>46574.3</v>
      </c>
      <c r="G19" s="22"/>
      <c r="H19" s="22"/>
      <c r="I19" s="22"/>
      <c r="J19" s="22"/>
      <c r="K19" s="22"/>
      <c r="L19" s="22"/>
      <c r="M19" s="22"/>
      <c r="N19" s="22">
        <f t="shared" ref="N19:R23" si="1">D19+I19</f>
        <v>203.1</v>
      </c>
      <c r="O19" s="22">
        <f t="shared" si="1"/>
        <v>809.5</v>
      </c>
      <c r="P19" s="22">
        <f t="shared" si="1"/>
        <v>46574.3</v>
      </c>
      <c r="Q19" s="22">
        <f t="shared" si="1"/>
        <v>0</v>
      </c>
      <c r="R19" s="22">
        <f t="shared" si="1"/>
        <v>0</v>
      </c>
    </row>
    <row r="20" spans="1:18" s="1" customFormat="1" ht="33" customHeight="1">
      <c r="A20" s="27" t="s">
        <v>14</v>
      </c>
      <c r="B20" s="27"/>
      <c r="C20" s="27"/>
      <c r="D20" s="22">
        <v>354.2</v>
      </c>
      <c r="E20" s="22">
        <v>119.1</v>
      </c>
      <c r="F20" s="22">
        <v>4439.5</v>
      </c>
      <c r="G20" s="22"/>
      <c r="H20" s="22"/>
      <c r="I20" s="22"/>
      <c r="J20" s="22"/>
      <c r="K20" s="22"/>
      <c r="L20" s="22"/>
      <c r="M20" s="22"/>
      <c r="N20" s="22">
        <f t="shared" si="1"/>
        <v>354.2</v>
      </c>
      <c r="O20" s="22">
        <f t="shared" si="1"/>
        <v>119.1</v>
      </c>
      <c r="P20" s="22">
        <f t="shared" si="1"/>
        <v>4439.5</v>
      </c>
      <c r="Q20" s="22">
        <f t="shared" si="1"/>
        <v>0</v>
      </c>
      <c r="R20" s="22">
        <f t="shared" si="1"/>
        <v>0</v>
      </c>
    </row>
    <row r="21" spans="1:18" s="1" customFormat="1" ht="33" customHeight="1">
      <c r="A21" s="27" t="s">
        <v>51</v>
      </c>
      <c r="B21" s="27"/>
      <c r="C21" s="27"/>
      <c r="D21" s="22">
        <v>11.4</v>
      </c>
      <c r="E21" s="22">
        <v>83.3</v>
      </c>
      <c r="F21" s="22">
        <v>4843.1000000000004</v>
      </c>
      <c r="G21" s="22"/>
      <c r="H21" s="22"/>
      <c r="I21" s="22"/>
      <c r="J21" s="22"/>
      <c r="K21" s="22"/>
      <c r="L21" s="22"/>
      <c r="M21" s="22"/>
      <c r="N21" s="22">
        <f t="shared" si="1"/>
        <v>11.4</v>
      </c>
      <c r="O21" s="22">
        <f t="shared" si="1"/>
        <v>83.3</v>
      </c>
      <c r="P21" s="22">
        <f t="shared" si="1"/>
        <v>4843.1000000000004</v>
      </c>
      <c r="Q21" s="22">
        <f t="shared" si="1"/>
        <v>0</v>
      </c>
      <c r="R21" s="22">
        <f t="shared" si="1"/>
        <v>0</v>
      </c>
    </row>
    <row r="22" spans="1:18" s="1" customFormat="1" ht="33" customHeight="1">
      <c r="A22" s="27" t="s">
        <v>54</v>
      </c>
      <c r="B22" s="27"/>
      <c r="C22" s="27"/>
      <c r="D22" s="22">
        <v>97.5</v>
      </c>
      <c r="E22" s="22">
        <v>285.7</v>
      </c>
      <c r="F22" s="22">
        <v>40036.199999999997</v>
      </c>
      <c r="G22" s="22"/>
      <c r="H22" s="22"/>
      <c r="I22" s="22"/>
      <c r="J22" s="22"/>
      <c r="K22" s="22"/>
      <c r="L22" s="22"/>
      <c r="M22" s="22"/>
      <c r="N22" s="22">
        <f t="shared" si="1"/>
        <v>97.5</v>
      </c>
      <c r="O22" s="22">
        <f t="shared" si="1"/>
        <v>285.7</v>
      </c>
      <c r="P22" s="22">
        <f t="shared" si="1"/>
        <v>40036.199999999997</v>
      </c>
      <c r="Q22" s="22">
        <f t="shared" si="1"/>
        <v>0</v>
      </c>
      <c r="R22" s="22">
        <f t="shared" si="1"/>
        <v>0</v>
      </c>
    </row>
    <row r="23" spans="1:18" s="1" customFormat="1" ht="33" customHeight="1">
      <c r="A23" s="28" t="s">
        <v>53</v>
      </c>
      <c r="B23" s="28"/>
      <c r="C23" s="28"/>
      <c r="D23" s="22">
        <v>380.1</v>
      </c>
      <c r="E23" s="22">
        <v>3261.9</v>
      </c>
      <c r="F23" s="22">
        <v>193884.79999999999</v>
      </c>
      <c r="G23" s="22">
        <v>5400.9</v>
      </c>
      <c r="H23" s="22"/>
      <c r="I23" s="22"/>
      <c r="J23" s="22"/>
      <c r="K23" s="22"/>
      <c r="L23" s="22"/>
      <c r="M23" s="22"/>
      <c r="N23" s="22">
        <f t="shared" si="1"/>
        <v>380.1</v>
      </c>
      <c r="O23" s="22">
        <f t="shared" si="1"/>
        <v>3261.9</v>
      </c>
      <c r="P23" s="22">
        <f t="shared" si="1"/>
        <v>193884.79999999999</v>
      </c>
      <c r="Q23" s="22">
        <f t="shared" si="1"/>
        <v>5400.9</v>
      </c>
      <c r="R23" s="22">
        <f t="shared" si="1"/>
        <v>0</v>
      </c>
    </row>
    <row r="24" spans="1:18" s="2" customFormat="1" ht="33" customHeight="1">
      <c r="A24" s="26" t="s">
        <v>15</v>
      </c>
      <c r="B24" s="26"/>
      <c r="C24" s="26"/>
      <c r="D24" s="21">
        <f>SUM(D25:D49)</f>
        <v>1500.3999999999999</v>
      </c>
      <c r="E24" s="21">
        <f t="shared" ref="E24:L24" si="2">SUM(E25:E49)</f>
        <v>46131</v>
      </c>
      <c r="F24" s="21">
        <f>SUM(F25:F49)</f>
        <v>1514270</v>
      </c>
      <c r="G24" s="21">
        <f t="shared" si="2"/>
        <v>1317030</v>
      </c>
      <c r="H24" s="21">
        <f t="shared" si="2"/>
        <v>200</v>
      </c>
      <c r="I24" s="21">
        <f t="shared" si="2"/>
        <v>0</v>
      </c>
      <c r="J24" s="21">
        <f t="shared" si="2"/>
        <v>0</v>
      </c>
      <c r="K24" s="21">
        <f t="shared" si="2"/>
        <v>0</v>
      </c>
      <c r="L24" s="21">
        <f t="shared" si="2"/>
        <v>0</v>
      </c>
      <c r="M24" s="21">
        <f t="shared" ref="M24:R24" si="3">SUM(M25:M49)</f>
        <v>0</v>
      </c>
      <c r="N24" s="21">
        <f t="shared" si="3"/>
        <v>1500.3999999999999</v>
      </c>
      <c r="O24" s="21">
        <f t="shared" si="3"/>
        <v>46131</v>
      </c>
      <c r="P24" s="21">
        <f t="shared" si="3"/>
        <v>1514270</v>
      </c>
      <c r="Q24" s="21">
        <f t="shared" si="3"/>
        <v>1317030</v>
      </c>
      <c r="R24" s="21">
        <f t="shared" si="3"/>
        <v>200</v>
      </c>
    </row>
    <row r="25" spans="1:18" s="1" customFormat="1" ht="33" customHeight="1">
      <c r="A25" s="27" t="s">
        <v>16</v>
      </c>
      <c r="B25" s="27"/>
      <c r="C25" s="27"/>
      <c r="D25" s="22"/>
      <c r="E25" s="22">
        <v>1643</v>
      </c>
      <c r="F25" s="22">
        <v>61140</v>
      </c>
      <c r="G25" s="22">
        <f>44850+33430</f>
        <v>78280</v>
      </c>
      <c r="H25" s="22"/>
      <c r="I25" s="22"/>
      <c r="J25" s="22"/>
      <c r="K25" s="22"/>
      <c r="L25" s="22"/>
      <c r="M25" s="22"/>
      <c r="N25" s="22">
        <f t="shared" ref="N25:N59" si="4">D25+I25</f>
        <v>0</v>
      </c>
      <c r="O25" s="22">
        <f t="shared" ref="O25:O59" si="5">E25+J25</f>
        <v>1643</v>
      </c>
      <c r="P25" s="22">
        <f t="shared" ref="P25:P59" si="6">F25+K25</f>
        <v>61140</v>
      </c>
      <c r="Q25" s="22">
        <f t="shared" ref="Q25:Q59" si="7">G25+L25</f>
        <v>78280</v>
      </c>
      <c r="R25" s="22">
        <f t="shared" ref="R25:R59" si="8">H25+M25</f>
        <v>0</v>
      </c>
    </row>
    <row r="26" spans="1:18" s="1" customFormat="1" ht="33" customHeight="1">
      <c r="A26" s="27" t="s">
        <v>17</v>
      </c>
      <c r="B26" s="27"/>
      <c r="C26" s="27"/>
      <c r="D26" s="22"/>
      <c r="E26" s="22">
        <v>2321</v>
      </c>
      <c r="F26" s="22">
        <v>79928</v>
      </c>
      <c r="G26" s="22">
        <f>76900+33430</f>
        <v>110330</v>
      </c>
      <c r="H26" s="22"/>
      <c r="I26" s="22"/>
      <c r="J26" s="22"/>
      <c r="K26" s="22"/>
      <c r="L26" s="22"/>
      <c r="M26" s="22"/>
      <c r="N26" s="22">
        <f t="shared" si="4"/>
        <v>0</v>
      </c>
      <c r="O26" s="22">
        <f t="shared" si="5"/>
        <v>2321</v>
      </c>
      <c r="P26" s="22">
        <f t="shared" si="6"/>
        <v>79928</v>
      </c>
      <c r="Q26" s="22">
        <f t="shared" si="7"/>
        <v>110330</v>
      </c>
      <c r="R26" s="22">
        <f t="shared" si="8"/>
        <v>0</v>
      </c>
    </row>
    <row r="27" spans="1:18" s="1" customFormat="1" ht="33" customHeight="1">
      <c r="A27" s="27" t="s">
        <v>18</v>
      </c>
      <c r="B27" s="27"/>
      <c r="C27" s="27"/>
      <c r="D27" s="22"/>
      <c r="E27" s="22">
        <v>1513</v>
      </c>
      <c r="F27" s="22">
        <v>49450</v>
      </c>
      <c r="G27" s="22">
        <f>59300+33420</f>
        <v>92720</v>
      </c>
      <c r="H27" s="22"/>
      <c r="I27" s="22"/>
      <c r="J27" s="22"/>
      <c r="K27" s="22"/>
      <c r="L27" s="22"/>
      <c r="M27" s="22"/>
      <c r="N27" s="22">
        <f t="shared" si="4"/>
        <v>0</v>
      </c>
      <c r="O27" s="22">
        <f t="shared" si="5"/>
        <v>1513</v>
      </c>
      <c r="P27" s="22">
        <f t="shared" si="6"/>
        <v>49450</v>
      </c>
      <c r="Q27" s="22">
        <f t="shared" si="7"/>
        <v>92720</v>
      </c>
      <c r="R27" s="22">
        <f t="shared" si="8"/>
        <v>0</v>
      </c>
    </row>
    <row r="28" spans="1:18" s="1" customFormat="1" ht="33" customHeight="1">
      <c r="A28" s="27" t="s">
        <v>57</v>
      </c>
      <c r="B28" s="27"/>
      <c r="C28" s="27"/>
      <c r="D28" s="22">
        <v>415.2</v>
      </c>
      <c r="E28" s="22">
        <v>3383</v>
      </c>
      <c r="F28" s="22">
        <v>97538</v>
      </c>
      <c r="G28" s="22"/>
      <c r="H28" s="22"/>
      <c r="I28" s="22"/>
      <c r="J28" s="22"/>
      <c r="K28" s="22"/>
      <c r="L28" s="22"/>
      <c r="M28" s="22"/>
      <c r="N28" s="22">
        <f t="shared" si="4"/>
        <v>415.2</v>
      </c>
      <c r="O28" s="22">
        <f t="shared" si="5"/>
        <v>3383</v>
      </c>
      <c r="P28" s="22">
        <f t="shared" si="6"/>
        <v>97538</v>
      </c>
      <c r="Q28" s="22">
        <f t="shared" si="7"/>
        <v>0</v>
      </c>
      <c r="R28" s="22">
        <f t="shared" si="8"/>
        <v>0</v>
      </c>
    </row>
    <row r="29" spans="1:18" s="1" customFormat="1" ht="33" customHeight="1">
      <c r="A29" s="27" t="s">
        <v>19</v>
      </c>
      <c r="B29" s="27"/>
      <c r="C29" s="27"/>
      <c r="D29" s="22"/>
      <c r="E29" s="22">
        <v>1954</v>
      </c>
      <c r="F29" s="22">
        <v>66958</v>
      </c>
      <c r="G29" s="22">
        <f>71300+33430</f>
        <v>104730</v>
      </c>
      <c r="H29" s="22"/>
      <c r="I29" s="22"/>
      <c r="J29" s="22"/>
      <c r="K29" s="22"/>
      <c r="L29" s="22"/>
      <c r="M29" s="22"/>
      <c r="N29" s="22">
        <f t="shared" si="4"/>
        <v>0</v>
      </c>
      <c r="O29" s="22">
        <f t="shared" si="5"/>
        <v>1954</v>
      </c>
      <c r="P29" s="22">
        <f t="shared" si="6"/>
        <v>66958</v>
      </c>
      <c r="Q29" s="22">
        <f t="shared" si="7"/>
        <v>104730</v>
      </c>
      <c r="R29" s="22">
        <f t="shared" si="8"/>
        <v>0</v>
      </c>
    </row>
    <row r="30" spans="1:18" s="1" customFormat="1" ht="33" customHeight="1">
      <c r="A30" s="27" t="s">
        <v>20</v>
      </c>
      <c r="B30" s="27"/>
      <c r="C30" s="27"/>
      <c r="D30" s="22"/>
      <c r="E30" s="22"/>
      <c r="F30" s="22">
        <v>14015</v>
      </c>
      <c r="G30" s="22"/>
      <c r="H30" s="22"/>
      <c r="I30" s="22"/>
      <c r="J30" s="22"/>
      <c r="K30" s="22"/>
      <c r="L30" s="22"/>
      <c r="M30" s="22"/>
      <c r="N30" s="22">
        <f t="shared" si="4"/>
        <v>0</v>
      </c>
      <c r="O30" s="22">
        <f t="shared" si="5"/>
        <v>0</v>
      </c>
      <c r="P30" s="22">
        <f t="shared" si="6"/>
        <v>14015</v>
      </c>
      <c r="Q30" s="22">
        <f t="shared" si="7"/>
        <v>0</v>
      </c>
      <c r="R30" s="22">
        <f t="shared" si="8"/>
        <v>0</v>
      </c>
    </row>
    <row r="31" spans="1:18" s="1" customFormat="1" ht="33" customHeight="1">
      <c r="A31" s="27" t="s">
        <v>21</v>
      </c>
      <c r="B31" s="27"/>
      <c r="C31" s="27"/>
      <c r="D31" s="22"/>
      <c r="E31" s="22">
        <v>2185</v>
      </c>
      <c r="F31" s="22">
        <v>106193</v>
      </c>
      <c r="G31" s="22">
        <f>85900+33420</f>
        <v>119320</v>
      </c>
      <c r="H31" s="22"/>
      <c r="I31" s="22"/>
      <c r="J31" s="22"/>
      <c r="K31" s="22"/>
      <c r="L31" s="22"/>
      <c r="M31" s="22"/>
      <c r="N31" s="22">
        <f t="shared" si="4"/>
        <v>0</v>
      </c>
      <c r="O31" s="22">
        <f t="shared" si="5"/>
        <v>2185</v>
      </c>
      <c r="P31" s="22">
        <f t="shared" si="6"/>
        <v>106193</v>
      </c>
      <c r="Q31" s="22">
        <f t="shared" si="7"/>
        <v>119320</v>
      </c>
      <c r="R31" s="22">
        <f t="shared" si="8"/>
        <v>0</v>
      </c>
    </row>
    <row r="32" spans="1:18" s="1" customFormat="1" ht="33" customHeight="1">
      <c r="A32" s="27" t="s">
        <v>22</v>
      </c>
      <c r="B32" s="27"/>
      <c r="C32" s="27"/>
      <c r="D32" s="22"/>
      <c r="E32" s="22">
        <v>2201</v>
      </c>
      <c r="F32" s="22">
        <v>103202</v>
      </c>
      <c r="G32" s="22">
        <f>141500+33430</f>
        <v>174930</v>
      </c>
      <c r="H32" s="22"/>
      <c r="I32" s="22"/>
      <c r="J32" s="22"/>
      <c r="K32" s="22"/>
      <c r="L32" s="22"/>
      <c r="M32" s="22"/>
      <c r="N32" s="22">
        <f t="shared" si="4"/>
        <v>0</v>
      </c>
      <c r="O32" s="22">
        <f t="shared" si="5"/>
        <v>2201</v>
      </c>
      <c r="P32" s="22">
        <f t="shared" si="6"/>
        <v>103202</v>
      </c>
      <c r="Q32" s="22">
        <f t="shared" si="7"/>
        <v>174930</v>
      </c>
      <c r="R32" s="22">
        <f t="shared" si="8"/>
        <v>0</v>
      </c>
    </row>
    <row r="33" spans="1:18" s="1" customFormat="1" ht="33" customHeight="1">
      <c r="A33" s="27" t="s">
        <v>23</v>
      </c>
      <c r="B33" s="27"/>
      <c r="C33" s="27"/>
      <c r="D33" s="22"/>
      <c r="E33" s="22">
        <v>917</v>
      </c>
      <c r="F33" s="22">
        <v>51580</v>
      </c>
      <c r="G33" s="22"/>
      <c r="H33" s="22">
        <v>100</v>
      </c>
      <c r="I33" s="22"/>
      <c r="J33" s="22"/>
      <c r="K33" s="22"/>
      <c r="L33" s="22"/>
      <c r="M33" s="22"/>
      <c r="N33" s="22">
        <f t="shared" si="4"/>
        <v>0</v>
      </c>
      <c r="O33" s="22">
        <f t="shared" si="5"/>
        <v>917</v>
      </c>
      <c r="P33" s="22">
        <f t="shared" si="6"/>
        <v>51580</v>
      </c>
      <c r="Q33" s="22">
        <f t="shared" si="7"/>
        <v>0</v>
      </c>
      <c r="R33" s="22">
        <f t="shared" si="8"/>
        <v>100</v>
      </c>
    </row>
    <row r="34" spans="1:18" s="1" customFormat="1" ht="33" customHeight="1">
      <c r="A34" s="27" t="s">
        <v>24</v>
      </c>
      <c r="B34" s="27"/>
      <c r="C34" s="27"/>
      <c r="D34" s="22"/>
      <c r="E34" s="22">
        <v>842</v>
      </c>
      <c r="F34" s="22">
        <v>39828</v>
      </c>
      <c r="G34" s="22"/>
      <c r="H34" s="22">
        <v>100</v>
      </c>
      <c r="I34" s="22"/>
      <c r="J34" s="22"/>
      <c r="K34" s="22"/>
      <c r="L34" s="22"/>
      <c r="M34" s="22"/>
      <c r="N34" s="22">
        <f t="shared" si="4"/>
        <v>0</v>
      </c>
      <c r="O34" s="22">
        <f t="shared" si="5"/>
        <v>842</v>
      </c>
      <c r="P34" s="22">
        <f t="shared" si="6"/>
        <v>39828</v>
      </c>
      <c r="Q34" s="22">
        <f t="shared" si="7"/>
        <v>0</v>
      </c>
      <c r="R34" s="22">
        <f t="shared" si="8"/>
        <v>100</v>
      </c>
    </row>
    <row r="35" spans="1:18" s="1" customFormat="1" ht="33" customHeight="1">
      <c r="A35" s="27" t="s">
        <v>25</v>
      </c>
      <c r="B35" s="27"/>
      <c r="C35" s="27"/>
      <c r="D35" s="22">
        <v>585.1</v>
      </c>
      <c r="E35" s="22">
        <v>655</v>
      </c>
      <c r="F35" s="22">
        <v>32648</v>
      </c>
      <c r="G35" s="22"/>
      <c r="H35" s="22"/>
      <c r="I35" s="22"/>
      <c r="J35" s="22"/>
      <c r="K35" s="22"/>
      <c r="L35" s="22"/>
      <c r="M35" s="22"/>
      <c r="N35" s="22">
        <f t="shared" si="4"/>
        <v>585.1</v>
      </c>
      <c r="O35" s="22">
        <f t="shared" si="5"/>
        <v>655</v>
      </c>
      <c r="P35" s="22">
        <f t="shared" si="6"/>
        <v>32648</v>
      </c>
      <c r="Q35" s="22">
        <f t="shared" si="7"/>
        <v>0</v>
      </c>
      <c r="R35" s="22">
        <f t="shared" si="8"/>
        <v>0</v>
      </c>
    </row>
    <row r="36" spans="1:18" s="1" customFormat="1" ht="33" customHeight="1">
      <c r="A36" s="27" t="s">
        <v>26</v>
      </c>
      <c r="B36" s="27"/>
      <c r="C36" s="27"/>
      <c r="D36" s="22">
        <v>35.1</v>
      </c>
      <c r="E36" s="22">
        <v>95</v>
      </c>
      <c r="F36" s="22">
        <v>13905</v>
      </c>
      <c r="G36" s="22"/>
      <c r="H36" s="22"/>
      <c r="I36" s="22"/>
      <c r="J36" s="22"/>
      <c r="K36" s="22"/>
      <c r="L36" s="22"/>
      <c r="M36" s="22"/>
      <c r="N36" s="22">
        <f t="shared" si="4"/>
        <v>35.1</v>
      </c>
      <c r="O36" s="22">
        <f t="shared" si="5"/>
        <v>95</v>
      </c>
      <c r="P36" s="22">
        <f t="shared" si="6"/>
        <v>13905</v>
      </c>
      <c r="Q36" s="22">
        <f t="shared" si="7"/>
        <v>0</v>
      </c>
      <c r="R36" s="22">
        <f t="shared" si="8"/>
        <v>0</v>
      </c>
    </row>
    <row r="37" spans="1:18" s="1" customFormat="1" ht="33" customHeight="1">
      <c r="A37" s="27" t="s">
        <v>48</v>
      </c>
      <c r="B37" s="27"/>
      <c r="C37" s="27"/>
      <c r="D37" s="22">
        <v>5.7</v>
      </c>
      <c r="E37" s="22">
        <v>23</v>
      </c>
      <c r="F37" s="22">
        <v>2744</v>
      </c>
      <c r="G37" s="22"/>
      <c r="H37" s="22"/>
      <c r="I37" s="22"/>
      <c r="J37" s="22"/>
      <c r="K37" s="22"/>
      <c r="L37" s="22"/>
      <c r="M37" s="22"/>
      <c r="N37" s="22">
        <f t="shared" si="4"/>
        <v>5.7</v>
      </c>
      <c r="O37" s="22">
        <f t="shared" si="5"/>
        <v>23</v>
      </c>
      <c r="P37" s="22">
        <f t="shared" si="6"/>
        <v>2744</v>
      </c>
      <c r="Q37" s="22">
        <f t="shared" si="7"/>
        <v>0</v>
      </c>
      <c r="R37" s="22">
        <f t="shared" si="8"/>
        <v>0</v>
      </c>
    </row>
    <row r="38" spans="1:18" s="1" customFormat="1" ht="33" customHeight="1">
      <c r="A38" s="27" t="s">
        <v>27</v>
      </c>
      <c r="B38" s="27"/>
      <c r="C38" s="27"/>
      <c r="D38" s="22">
        <v>36.799999999999997</v>
      </c>
      <c r="E38" s="22">
        <v>95</v>
      </c>
      <c r="F38" s="22">
        <v>12409</v>
      </c>
      <c r="G38" s="22"/>
      <c r="H38" s="22"/>
      <c r="I38" s="22"/>
      <c r="J38" s="22"/>
      <c r="K38" s="22"/>
      <c r="L38" s="22"/>
      <c r="M38" s="22"/>
      <c r="N38" s="22">
        <f t="shared" si="4"/>
        <v>36.799999999999997</v>
      </c>
      <c r="O38" s="22">
        <f t="shared" si="5"/>
        <v>95</v>
      </c>
      <c r="P38" s="22">
        <f t="shared" si="6"/>
        <v>12409</v>
      </c>
      <c r="Q38" s="22">
        <f t="shared" si="7"/>
        <v>0</v>
      </c>
      <c r="R38" s="22">
        <f t="shared" si="8"/>
        <v>0</v>
      </c>
    </row>
    <row r="39" spans="1:18" s="1" customFormat="1" ht="33" customHeight="1">
      <c r="A39" s="27" t="s">
        <v>28</v>
      </c>
      <c r="B39" s="27"/>
      <c r="C39" s="27"/>
      <c r="D39" s="22">
        <v>62.1</v>
      </c>
      <c r="E39" s="22">
        <v>125</v>
      </c>
      <c r="F39" s="22">
        <v>16237</v>
      </c>
      <c r="G39" s="22"/>
      <c r="H39" s="22"/>
      <c r="I39" s="22"/>
      <c r="J39" s="22"/>
      <c r="K39" s="22"/>
      <c r="L39" s="22"/>
      <c r="M39" s="22"/>
      <c r="N39" s="22">
        <f t="shared" si="4"/>
        <v>62.1</v>
      </c>
      <c r="O39" s="22">
        <f t="shared" si="5"/>
        <v>125</v>
      </c>
      <c r="P39" s="22">
        <f t="shared" si="6"/>
        <v>16237</v>
      </c>
      <c r="Q39" s="22">
        <f t="shared" si="7"/>
        <v>0</v>
      </c>
      <c r="R39" s="22">
        <f t="shared" si="8"/>
        <v>0</v>
      </c>
    </row>
    <row r="40" spans="1:18" s="1" customFormat="1" ht="33" customHeight="1">
      <c r="A40" s="27" t="s">
        <v>29</v>
      </c>
      <c r="B40" s="27"/>
      <c r="C40" s="27"/>
      <c r="D40" s="22"/>
      <c r="E40" s="22">
        <v>3631</v>
      </c>
      <c r="F40" s="22">
        <v>81277</v>
      </c>
      <c r="G40" s="22">
        <f>62300+24560</f>
        <v>86860</v>
      </c>
      <c r="H40" s="22"/>
      <c r="I40" s="22"/>
      <c r="J40" s="22"/>
      <c r="K40" s="22"/>
      <c r="L40" s="22"/>
      <c r="M40" s="22"/>
      <c r="N40" s="22">
        <f t="shared" si="4"/>
        <v>0</v>
      </c>
      <c r="O40" s="22">
        <f t="shared" si="5"/>
        <v>3631</v>
      </c>
      <c r="P40" s="22">
        <f t="shared" si="6"/>
        <v>81277</v>
      </c>
      <c r="Q40" s="22">
        <f t="shared" si="7"/>
        <v>86860</v>
      </c>
      <c r="R40" s="22">
        <f t="shared" si="8"/>
        <v>0</v>
      </c>
    </row>
    <row r="41" spans="1:18" s="1" customFormat="1" ht="33" customHeight="1">
      <c r="A41" s="27" t="s">
        <v>30</v>
      </c>
      <c r="B41" s="27"/>
      <c r="C41" s="27"/>
      <c r="D41" s="22"/>
      <c r="E41" s="22">
        <v>1856</v>
      </c>
      <c r="F41" s="22">
        <v>61667</v>
      </c>
      <c r="G41" s="22">
        <f>35300+24580</f>
        <v>59880</v>
      </c>
      <c r="H41" s="22"/>
      <c r="I41" s="22"/>
      <c r="J41" s="22"/>
      <c r="K41" s="22"/>
      <c r="L41" s="22"/>
      <c r="M41" s="22"/>
      <c r="N41" s="22">
        <f t="shared" si="4"/>
        <v>0</v>
      </c>
      <c r="O41" s="22">
        <f t="shared" si="5"/>
        <v>1856</v>
      </c>
      <c r="P41" s="22">
        <f t="shared" si="6"/>
        <v>61667</v>
      </c>
      <c r="Q41" s="22">
        <f t="shared" si="7"/>
        <v>59880</v>
      </c>
      <c r="R41" s="22">
        <f t="shared" si="8"/>
        <v>0</v>
      </c>
    </row>
    <row r="42" spans="1:18" s="1" customFormat="1" ht="33" customHeight="1">
      <c r="A42" s="27" t="s">
        <v>31</v>
      </c>
      <c r="B42" s="27"/>
      <c r="C42" s="27"/>
      <c r="D42" s="22"/>
      <c r="E42" s="22">
        <v>2880</v>
      </c>
      <c r="F42" s="22">
        <v>65411</v>
      </c>
      <c r="G42" s="22">
        <f>49800+24560</f>
        <v>74360</v>
      </c>
      <c r="H42" s="22"/>
      <c r="I42" s="22"/>
      <c r="J42" s="22"/>
      <c r="K42" s="22"/>
      <c r="L42" s="22"/>
      <c r="M42" s="22"/>
      <c r="N42" s="22">
        <f t="shared" si="4"/>
        <v>0</v>
      </c>
      <c r="O42" s="22">
        <f t="shared" si="5"/>
        <v>2880</v>
      </c>
      <c r="P42" s="22">
        <f t="shared" si="6"/>
        <v>65411</v>
      </c>
      <c r="Q42" s="22">
        <f t="shared" si="7"/>
        <v>74360</v>
      </c>
      <c r="R42" s="22">
        <f t="shared" si="8"/>
        <v>0</v>
      </c>
    </row>
    <row r="43" spans="1:18" s="1" customFormat="1" ht="33" customHeight="1">
      <c r="A43" s="27" t="s">
        <v>32</v>
      </c>
      <c r="B43" s="27"/>
      <c r="C43" s="27"/>
      <c r="D43" s="22"/>
      <c r="E43" s="22">
        <v>3309</v>
      </c>
      <c r="F43" s="22">
        <v>87019</v>
      </c>
      <c r="G43" s="22">
        <f>67600+24550</f>
        <v>92150</v>
      </c>
      <c r="H43" s="22"/>
      <c r="I43" s="22"/>
      <c r="J43" s="22"/>
      <c r="K43" s="22"/>
      <c r="L43" s="22"/>
      <c r="M43" s="22"/>
      <c r="N43" s="22">
        <f t="shared" si="4"/>
        <v>0</v>
      </c>
      <c r="O43" s="22">
        <f t="shared" si="5"/>
        <v>3309</v>
      </c>
      <c r="P43" s="22">
        <f t="shared" si="6"/>
        <v>87019</v>
      </c>
      <c r="Q43" s="22">
        <f t="shared" si="7"/>
        <v>92150</v>
      </c>
      <c r="R43" s="22">
        <f t="shared" si="8"/>
        <v>0</v>
      </c>
    </row>
    <row r="44" spans="1:18" s="1" customFormat="1" ht="33" customHeight="1">
      <c r="A44" s="27" t="s">
        <v>33</v>
      </c>
      <c r="B44" s="27"/>
      <c r="C44" s="27"/>
      <c r="D44" s="22"/>
      <c r="E44" s="22">
        <v>3466</v>
      </c>
      <c r="F44" s="22">
        <v>72598</v>
      </c>
      <c r="G44" s="22">
        <f>60700+24560</f>
        <v>85260</v>
      </c>
      <c r="H44" s="22"/>
      <c r="I44" s="22"/>
      <c r="J44" s="22"/>
      <c r="K44" s="22"/>
      <c r="L44" s="22"/>
      <c r="M44" s="22"/>
      <c r="N44" s="22">
        <f t="shared" si="4"/>
        <v>0</v>
      </c>
      <c r="O44" s="22">
        <f t="shared" si="5"/>
        <v>3466</v>
      </c>
      <c r="P44" s="22">
        <f t="shared" si="6"/>
        <v>72598</v>
      </c>
      <c r="Q44" s="22">
        <f t="shared" si="7"/>
        <v>85260</v>
      </c>
      <c r="R44" s="22">
        <f t="shared" si="8"/>
        <v>0</v>
      </c>
    </row>
    <row r="45" spans="1:18" s="1" customFormat="1" ht="33" customHeight="1">
      <c r="A45" s="27" t="s">
        <v>34</v>
      </c>
      <c r="B45" s="27"/>
      <c r="C45" s="27"/>
      <c r="D45" s="22"/>
      <c r="E45" s="22">
        <v>2250</v>
      </c>
      <c r="F45" s="22">
        <v>49884</v>
      </c>
      <c r="G45" s="22">
        <f>38850+24550</f>
        <v>63400</v>
      </c>
      <c r="H45" s="22"/>
      <c r="I45" s="22"/>
      <c r="J45" s="22"/>
      <c r="K45" s="22"/>
      <c r="L45" s="22"/>
      <c r="M45" s="22"/>
      <c r="N45" s="22">
        <f t="shared" si="4"/>
        <v>0</v>
      </c>
      <c r="O45" s="22">
        <f t="shared" si="5"/>
        <v>2250</v>
      </c>
      <c r="P45" s="22">
        <f t="shared" si="6"/>
        <v>49884</v>
      </c>
      <c r="Q45" s="22">
        <f t="shared" si="7"/>
        <v>63400</v>
      </c>
      <c r="R45" s="22">
        <f t="shared" si="8"/>
        <v>0</v>
      </c>
    </row>
    <row r="46" spans="1:18" s="1" customFormat="1" ht="33" customHeight="1">
      <c r="A46" s="27" t="s">
        <v>35</v>
      </c>
      <c r="B46" s="27"/>
      <c r="C46" s="27"/>
      <c r="D46" s="22">
        <v>160.4</v>
      </c>
      <c r="E46" s="22">
        <v>3416</v>
      </c>
      <c r="F46" s="22">
        <v>136162</v>
      </c>
      <c r="G46" s="22"/>
      <c r="H46" s="22"/>
      <c r="I46" s="22"/>
      <c r="J46" s="22"/>
      <c r="K46" s="22"/>
      <c r="L46" s="22"/>
      <c r="M46" s="22"/>
      <c r="N46" s="22">
        <f t="shared" si="4"/>
        <v>160.4</v>
      </c>
      <c r="O46" s="22">
        <f t="shared" si="5"/>
        <v>3416</v>
      </c>
      <c r="P46" s="22">
        <f t="shared" si="6"/>
        <v>136162</v>
      </c>
      <c r="Q46" s="22">
        <f t="shared" si="7"/>
        <v>0</v>
      </c>
      <c r="R46" s="22">
        <f t="shared" si="8"/>
        <v>0</v>
      </c>
    </row>
    <row r="47" spans="1:18" s="1" customFormat="1" ht="33" customHeight="1">
      <c r="A47" s="27" t="s">
        <v>36</v>
      </c>
      <c r="B47" s="27"/>
      <c r="C47" s="27"/>
      <c r="D47" s="22"/>
      <c r="E47" s="22">
        <v>3417</v>
      </c>
      <c r="F47" s="22">
        <v>120589</v>
      </c>
      <c r="G47" s="22">
        <f>51700+24560</f>
        <v>76260</v>
      </c>
      <c r="H47" s="22"/>
      <c r="I47" s="22"/>
      <c r="J47" s="22"/>
      <c r="K47" s="22"/>
      <c r="L47" s="22"/>
      <c r="M47" s="22"/>
      <c r="N47" s="22">
        <f t="shared" si="4"/>
        <v>0</v>
      </c>
      <c r="O47" s="22">
        <f t="shared" si="5"/>
        <v>3417</v>
      </c>
      <c r="P47" s="22">
        <f t="shared" si="6"/>
        <v>120589</v>
      </c>
      <c r="Q47" s="22">
        <f t="shared" si="7"/>
        <v>76260</v>
      </c>
      <c r="R47" s="22">
        <f t="shared" si="8"/>
        <v>0</v>
      </c>
    </row>
    <row r="48" spans="1:18" s="1" customFormat="1" ht="33" customHeight="1">
      <c r="A48" s="27" t="s">
        <v>37</v>
      </c>
      <c r="B48" s="27"/>
      <c r="C48" s="27"/>
      <c r="D48" s="22"/>
      <c r="E48" s="22">
        <v>3704</v>
      </c>
      <c r="F48" s="22">
        <f>74000+3924</f>
        <v>77924</v>
      </c>
      <c r="G48" s="22">
        <f>74000+24550</f>
        <v>98550</v>
      </c>
      <c r="H48" s="22"/>
      <c r="I48" s="22"/>
      <c r="J48" s="22"/>
      <c r="K48" s="22"/>
      <c r="L48" s="22"/>
      <c r="M48" s="22"/>
      <c r="N48" s="22">
        <f t="shared" si="4"/>
        <v>0</v>
      </c>
      <c r="O48" s="22">
        <f t="shared" si="5"/>
        <v>3704</v>
      </c>
      <c r="P48" s="22">
        <f t="shared" si="6"/>
        <v>77924</v>
      </c>
      <c r="Q48" s="22">
        <f t="shared" si="7"/>
        <v>98550</v>
      </c>
      <c r="R48" s="22">
        <f t="shared" si="8"/>
        <v>0</v>
      </c>
    </row>
    <row r="49" spans="1:18" s="1" customFormat="1" ht="33" customHeight="1">
      <c r="A49" s="27" t="s">
        <v>38</v>
      </c>
      <c r="B49" s="27"/>
      <c r="C49" s="27"/>
      <c r="D49" s="22">
        <v>200</v>
      </c>
      <c r="E49" s="22">
        <v>250</v>
      </c>
      <c r="F49" s="22">
        <v>13964</v>
      </c>
      <c r="G49" s="22"/>
      <c r="H49" s="22"/>
      <c r="I49" s="22"/>
      <c r="J49" s="22"/>
      <c r="K49" s="22"/>
      <c r="L49" s="22"/>
      <c r="M49" s="22"/>
      <c r="N49" s="22">
        <f t="shared" si="4"/>
        <v>200</v>
      </c>
      <c r="O49" s="22">
        <f t="shared" si="5"/>
        <v>250</v>
      </c>
      <c r="P49" s="22">
        <f t="shared" si="6"/>
        <v>13964</v>
      </c>
      <c r="Q49" s="22">
        <f t="shared" si="7"/>
        <v>0</v>
      </c>
      <c r="R49" s="22">
        <f t="shared" si="8"/>
        <v>0</v>
      </c>
    </row>
    <row r="50" spans="1:18" s="2" customFormat="1" ht="33" customHeight="1">
      <c r="A50" s="26" t="s">
        <v>39</v>
      </c>
      <c r="B50" s="26"/>
      <c r="C50" s="26"/>
      <c r="D50" s="21">
        <v>2.2000000000000002</v>
      </c>
      <c r="E50" s="21">
        <v>23.8</v>
      </c>
      <c r="F50" s="21">
        <v>1533.6</v>
      </c>
      <c r="G50" s="21"/>
      <c r="H50" s="21"/>
      <c r="I50" s="21"/>
      <c r="J50" s="21"/>
      <c r="K50" s="21"/>
      <c r="L50" s="21"/>
      <c r="M50" s="21"/>
      <c r="N50" s="21">
        <f t="shared" si="4"/>
        <v>2.2000000000000002</v>
      </c>
      <c r="O50" s="21">
        <f t="shared" si="5"/>
        <v>23.8</v>
      </c>
      <c r="P50" s="21">
        <f t="shared" si="6"/>
        <v>1533.6</v>
      </c>
      <c r="Q50" s="21">
        <f t="shared" si="7"/>
        <v>0</v>
      </c>
      <c r="R50" s="21">
        <f t="shared" si="8"/>
        <v>0</v>
      </c>
    </row>
    <row r="51" spans="1:18" s="1" customFormat="1" ht="33" customHeight="1">
      <c r="A51" s="26" t="s">
        <v>40</v>
      </c>
      <c r="B51" s="26"/>
      <c r="C51" s="26"/>
      <c r="D51" s="21">
        <v>30.6</v>
      </c>
      <c r="E51" s="21">
        <v>95.2</v>
      </c>
      <c r="F51" s="21">
        <v>14287.1</v>
      </c>
      <c r="G51" s="21"/>
      <c r="H51" s="21"/>
      <c r="I51" s="21"/>
      <c r="J51" s="21"/>
      <c r="K51" s="21"/>
      <c r="L51" s="21"/>
      <c r="M51" s="21"/>
      <c r="N51" s="21">
        <f t="shared" si="4"/>
        <v>30.6</v>
      </c>
      <c r="O51" s="21">
        <f t="shared" si="5"/>
        <v>95.2</v>
      </c>
      <c r="P51" s="21">
        <f t="shared" si="6"/>
        <v>14287.1</v>
      </c>
      <c r="Q51" s="21">
        <f t="shared" si="7"/>
        <v>0</v>
      </c>
      <c r="R51" s="21">
        <f t="shared" si="8"/>
        <v>0</v>
      </c>
    </row>
    <row r="52" spans="1:18" s="2" customFormat="1" ht="33" customHeight="1">
      <c r="A52" s="26" t="s">
        <v>41</v>
      </c>
      <c r="B52" s="26"/>
      <c r="C52" s="26"/>
      <c r="D52" s="21">
        <f>SUM(D53:D59)</f>
        <v>223</v>
      </c>
      <c r="E52" s="21">
        <f t="shared" ref="E52:M52" si="9">SUM(E53:E59)</f>
        <v>309.5</v>
      </c>
      <c r="F52" s="21">
        <f t="shared" si="9"/>
        <v>15013.6</v>
      </c>
      <c r="G52" s="21">
        <f t="shared" si="9"/>
        <v>8290</v>
      </c>
      <c r="H52" s="21">
        <f t="shared" si="9"/>
        <v>0</v>
      </c>
      <c r="I52" s="21">
        <f t="shared" si="9"/>
        <v>0</v>
      </c>
      <c r="J52" s="21">
        <f t="shared" si="9"/>
        <v>0</v>
      </c>
      <c r="K52" s="21">
        <f t="shared" si="9"/>
        <v>0</v>
      </c>
      <c r="L52" s="21">
        <f t="shared" si="9"/>
        <v>0</v>
      </c>
      <c r="M52" s="21">
        <f t="shared" si="9"/>
        <v>0</v>
      </c>
      <c r="N52" s="21">
        <f t="shared" si="4"/>
        <v>223</v>
      </c>
      <c r="O52" s="21">
        <f t="shared" si="5"/>
        <v>309.5</v>
      </c>
      <c r="P52" s="21">
        <f t="shared" si="6"/>
        <v>15013.6</v>
      </c>
      <c r="Q52" s="21">
        <f t="shared" si="7"/>
        <v>8290</v>
      </c>
      <c r="R52" s="21">
        <f t="shared" si="8"/>
        <v>0</v>
      </c>
    </row>
    <row r="53" spans="1:18" s="1" customFormat="1" ht="33" customHeight="1">
      <c r="A53" s="27" t="s">
        <v>42</v>
      </c>
      <c r="B53" s="27"/>
      <c r="C53" s="27"/>
      <c r="D53" s="22">
        <v>47.1</v>
      </c>
      <c r="E53" s="22">
        <v>52.7</v>
      </c>
      <c r="F53" s="22">
        <v>2000</v>
      </c>
      <c r="G53" s="22"/>
      <c r="H53" s="22"/>
      <c r="I53" s="22"/>
      <c r="J53" s="22"/>
      <c r="K53" s="22"/>
      <c r="L53" s="22"/>
      <c r="M53" s="22"/>
      <c r="N53" s="22">
        <f t="shared" si="4"/>
        <v>47.1</v>
      </c>
      <c r="O53" s="22">
        <f t="shared" si="5"/>
        <v>52.7</v>
      </c>
      <c r="P53" s="22">
        <f t="shared" si="6"/>
        <v>2000</v>
      </c>
      <c r="Q53" s="22">
        <f t="shared" si="7"/>
        <v>0</v>
      </c>
      <c r="R53" s="22">
        <f t="shared" si="8"/>
        <v>0</v>
      </c>
    </row>
    <row r="54" spans="1:18" s="1" customFormat="1" ht="33" customHeight="1">
      <c r="A54" s="27" t="s">
        <v>43</v>
      </c>
      <c r="B54" s="27"/>
      <c r="C54" s="27"/>
      <c r="D54" s="22">
        <v>47.1</v>
      </c>
      <c r="E54" s="22">
        <v>50</v>
      </c>
      <c r="F54" s="22">
        <v>2040</v>
      </c>
      <c r="G54" s="22"/>
      <c r="H54" s="22"/>
      <c r="I54" s="22"/>
      <c r="J54" s="22"/>
      <c r="K54" s="22"/>
      <c r="L54" s="22"/>
      <c r="M54" s="22"/>
      <c r="N54" s="22">
        <f t="shared" si="4"/>
        <v>47.1</v>
      </c>
      <c r="O54" s="22">
        <f t="shared" si="5"/>
        <v>50</v>
      </c>
      <c r="P54" s="22">
        <f t="shared" si="6"/>
        <v>2040</v>
      </c>
      <c r="Q54" s="22">
        <f t="shared" si="7"/>
        <v>0</v>
      </c>
      <c r="R54" s="22">
        <f t="shared" si="8"/>
        <v>0</v>
      </c>
    </row>
    <row r="55" spans="1:18" s="1" customFormat="1" ht="33" customHeight="1">
      <c r="A55" s="27" t="s">
        <v>49</v>
      </c>
      <c r="B55" s="27"/>
      <c r="C55" s="27"/>
      <c r="D55" s="22">
        <v>22</v>
      </c>
      <c r="E55" s="22">
        <v>22.8</v>
      </c>
      <c r="F55" s="22">
        <v>1630</v>
      </c>
      <c r="G55" s="22"/>
      <c r="H55" s="22"/>
      <c r="I55" s="22"/>
      <c r="J55" s="22"/>
      <c r="K55" s="22"/>
      <c r="L55" s="22"/>
      <c r="M55" s="22"/>
      <c r="N55" s="22">
        <f t="shared" si="4"/>
        <v>22</v>
      </c>
      <c r="O55" s="22">
        <f t="shared" si="5"/>
        <v>22.8</v>
      </c>
      <c r="P55" s="22">
        <f t="shared" si="6"/>
        <v>1630</v>
      </c>
      <c r="Q55" s="22">
        <f t="shared" si="7"/>
        <v>0</v>
      </c>
      <c r="R55" s="22">
        <f t="shared" si="8"/>
        <v>0</v>
      </c>
    </row>
    <row r="56" spans="1:18" s="1" customFormat="1" ht="33" customHeight="1">
      <c r="A56" s="27" t="s">
        <v>44</v>
      </c>
      <c r="B56" s="27"/>
      <c r="C56" s="27"/>
      <c r="D56" s="22"/>
      <c r="E56" s="22">
        <v>11.4</v>
      </c>
      <c r="F56" s="22">
        <v>2050</v>
      </c>
      <c r="G56" s="22">
        <v>7040</v>
      </c>
      <c r="H56" s="22"/>
      <c r="I56" s="22"/>
      <c r="J56" s="22"/>
      <c r="K56" s="22"/>
      <c r="L56" s="22"/>
      <c r="M56" s="22"/>
      <c r="N56" s="22">
        <f t="shared" si="4"/>
        <v>0</v>
      </c>
      <c r="O56" s="22">
        <f t="shared" si="5"/>
        <v>11.4</v>
      </c>
      <c r="P56" s="22">
        <f t="shared" si="6"/>
        <v>2050</v>
      </c>
      <c r="Q56" s="22">
        <f t="shared" si="7"/>
        <v>7040</v>
      </c>
      <c r="R56" s="22">
        <f t="shared" si="8"/>
        <v>0</v>
      </c>
    </row>
    <row r="57" spans="1:18" s="1" customFormat="1" ht="33" customHeight="1">
      <c r="A57" s="27" t="s">
        <v>45</v>
      </c>
      <c r="B57" s="27"/>
      <c r="C57" s="27"/>
      <c r="D57" s="22">
        <v>99.1</v>
      </c>
      <c r="E57" s="22">
        <v>78.400000000000006</v>
      </c>
      <c r="F57" s="22">
        <v>3003.6</v>
      </c>
      <c r="G57" s="22"/>
      <c r="H57" s="22"/>
      <c r="I57" s="22"/>
      <c r="J57" s="22"/>
      <c r="K57" s="22"/>
      <c r="L57" s="22"/>
      <c r="M57" s="22"/>
      <c r="N57" s="22">
        <f t="shared" si="4"/>
        <v>99.1</v>
      </c>
      <c r="O57" s="22">
        <f t="shared" si="5"/>
        <v>78.400000000000006</v>
      </c>
      <c r="P57" s="22">
        <f t="shared" si="6"/>
        <v>3003.6</v>
      </c>
      <c r="Q57" s="22">
        <f t="shared" si="7"/>
        <v>0</v>
      </c>
      <c r="R57" s="22">
        <f t="shared" si="8"/>
        <v>0</v>
      </c>
    </row>
    <row r="58" spans="1:18" s="1" customFormat="1" ht="33" customHeight="1">
      <c r="A58" s="27" t="s">
        <v>46</v>
      </c>
      <c r="B58" s="27"/>
      <c r="C58" s="27"/>
      <c r="D58" s="22"/>
      <c r="E58" s="22">
        <v>60</v>
      </c>
      <c r="F58" s="22">
        <v>2350</v>
      </c>
      <c r="G58" s="22">
        <v>1250</v>
      </c>
      <c r="H58" s="22"/>
      <c r="I58" s="22"/>
      <c r="J58" s="22"/>
      <c r="K58" s="22"/>
      <c r="L58" s="22"/>
      <c r="M58" s="22"/>
      <c r="N58" s="22">
        <f t="shared" si="4"/>
        <v>0</v>
      </c>
      <c r="O58" s="22">
        <f t="shared" si="5"/>
        <v>60</v>
      </c>
      <c r="P58" s="22">
        <f t="shared" si="6"/>
        <v>2350</v>
      </c>
      <c r="Q58" s="22">
        <f t="shared" si="7"/>
        <v>1250</v>
      </c>
      <c r="R58" s="22">
        <f t="shared" si="8"/>
        <v>0</v>
      </c>
    </row>
    <row r="59" spans="1:18" s="1" customFormat="1" ht="33" customHeight="1">
      <c r="A59" s="27" t="s">
        <v>27</v>
      </c>
      <c r="B59" s="27"/>
      <c r="C59" s="27"/>
      <c r="D59" s="22">
        <v>7.7</v>
      </c>
      <c r="E59" s="22">
        <v>34.200000000000003</v>
      </c>
      <c r="F59" s="22">
        <v>1940</v>
      </c>
      <c r="G59" s="22"/>
      <c r="H59" s="22"/>
      <c r="I59" s="22"/>
      <c r="J59" s="22"/>
      <c r="K59" s="22"/>
      <c r="L59" s="22"/>
      <c r="M59" s="22"/>
      <c r="N59" s="22">
        <f t="shared" si="4"/>
        <v>7.7</v>
      </c>
      <c r="O59" s="22">
        <f t="shared" si="5"/>
        <v>34.200000000000003</v>
      </c>
      <c r="P59" s="22">
        <f t="shared" si="6"/>
        <v>1940</v>
      </c>
      <c r="Q59" s="22">
        <f t="shared" si="7"/>
        <v>0</v>
      </c>
      <c r="R59" s="22">
        <f t="shared" si="8"/>
        <v>0</v>
      </c>
    </row>
    <row r="60" spans="1:18" s="1" customFormat="1" ht="17.100000000000001" customHeight="1">
      <c r="A60" s="26" t="s">
        <v>47</v>
      </c>
      <c r="B60" s="26"/>
      <c r="C60" s="26"/>
      <c r="D60" s="25">
        <f>D18+D24+D50+D51+D52</f>
        <v>2802.4999999999995</v>
      </c>
      <c r="E60" s="25">
        <f>E18+E24+E50+E51+E52</f>
        <v>51119</v>
      </c>
      <c r="F60" s="25">
        <f>F18+F24+F50+F51+F52</f>
        <v>1834882.2000000002</v>
      </c>
      <c r="G60" s="25">
        <f>G18+G24+G51+G52</f>
        <v>1330720.8999999999</v>
      </c>
      <c r="H60" s="25">
        <f>H18+H24+H51+H52</f>
        <v>200</v>
      </c>
      <c r="I60" s="25">
        <f>I18+I24+I51+I52</f>
        <v>0</v>
      </c>
      <c r="J60" s="25">
        <f>J18+J24+J50+J51+J52</f>
        <v>0</v>
      </c>
      <c r="K60" s="25">
        <f>K18+K24+K50+K51+K52</f>
        <v>0</v>
      </c>
      <c r="L60" s="25">
        <f>L18+L24+L50+L51+L52</f>
        <v>0</v>
      </c>
      <c r="M60" s="25">
        <f>M18+M24+M50+M51+M52</f>
        <v>0</v>
      </c>
      <c r="N60" s="25">
        <f>N18+N24++N50+N51+N52</f>
        <v>2802.4999999999995</v>
      </c>
      <c r="O60" s="25">
        <f>O18+O24++O50+O51+O52</f>
        <v>51119</v>
      </c>
      <c r="P60" s="25">
        <f>P18+P24++P50+P51+P52</f>
        <v>1834882.2000000002</v>
      </c>
      <c r="Q60" s="25">
        <f>Q18+Q24++Q50+Q51+Q52</f>
        <v>1330720.8999999999</v>
      </c>
      <c r="R60" s="25">
        <f>R18+R24++R50+R51+R52</f>
        <v>200</v>
      </c>
    </row>
    <row r="61" spans="1:18" s="1" customFormat="1" ht="17.100000000000001" customHeight="1">
      <c r="A61" s="26"/>
      <c r="B61" s="26"/>
      <c r="C61" s="26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</row>
    <row r="62" spans="1:18" s="7" customFormat="1" ht="15">
      <c r="A62" s="3"/>
      <c r="B62" s="4"/>
      <c r="C62" s="3"/>
      <c r="D62" s="4"/>
      <c r="E62" s="4"/>
      <c r="F62" s="4"/>
      <c r="G62" s="4"/>
      <c r="H62" s="4"/>
    </row>
    <row r="63" spans="1:18" s="7" customFormat="1" ht="15">
      <c r="A63" s="3"/>
      <c r="B63" s="4"/>
      <c r="C63" s="3"/>
      <c r="D63" s="4"/>
      <c r="E63" s="4"/>
      <c r="F63" s="4"/>
      <c r="G63" s="4"/>
      <c r="H63" s="4"/>
    </row>
    <row r="64" spans="1:18" s="7" customFormat="1" ht="27" customHeight="1">
      <c r="A64" s="3"/>
      <c r="B64" s="24" t="s">
        <v>58</v>
      </c>
      <c r="C64" s="24"/>
      <c r="D64" s="24"/>
      <c r="E64" s="24"/>
      <c r="F64" s="24"/>
      <c r="G64" s="24"/>
      <c r="H64" s="24"/>
      <c r="I64" s="24"/>
    </row>
    <row r="65" spans="1:9" ht="15">
      <c r="A65" s="3"/>
      <c r="B65" s="4"/>
      <c r="C65" s="3"/>
      <c r="D65" s="4"/>
      <c r="E65" s="4"/>
      <c r="F65" s="4"/>
      <c r="G65" s="4"/>
      <c r="H65" s="4"/>
    </row>
    <row r="66" spans="1:9" ht="15">
      <c r="A66" s="3"/>
      <c r="B66" s="4"/>
      <c r="C66" s="3"/>
      <c r="D66" s="4"/>
      <c r="E66" s="4"/>
      <c r="F66" s="4"/>
      <c r="G66" s="4"/>
      <c r="H66" s="4"/>
    </row>
    <row r="67" spans="1:9" ht="15">
      <c r="A67" s="3"/>
      <c r="B67" s="4"/>
      <c r="C67" s="3"/>
      <c r="D67" s="4"/>
      <c r="E67" s="4"/>
      <c r="F67" s="4"/>
      <c r="G67" s="4"/>
      <c r="H67" s="4"/>
    </row>
    <row r="68" spans="1:9" ht="15">
      <c r="A68" s="20"/>
      <c r="B68" s="20"/>
      <c r="C68" s="20"/>
      <c r="D68" s="20"/>
      <c r="E68" s="20"/>
      <c r="F68" s="20"/>
      <c r="G68" s="20"/>
      <c r="H68" s="20"/>
    </row>
    <row r="69" spans="1:9" ht="15">
      <c r="A69" s="3"/>
      <c r="B69" s="4"/>
      <c r="C69" s="3"/>
      <c r="D69" s="4"/>
      <c r="E69" s="4"/>
      <c r="F69" s="4"/>
      <c r="G69" s="4"/>
      <c r="H69" s="4"/>
    </row>
    <row r="70" spans="1:9" ht="15">
      <c r="A70" s="3"/>
      <c r="B70" s="20"/>
      <c r="C70" s="20"/>
      <c r="D70" s="20"/>
      <c r="E70" s="20"/>
      <c r="F70" s="20"/>
      <c r="G70" s="20"/>
      <c r="H70" s="20"/>
      <c r="I70" s="20"/>
    </row>
    <row r="71" spans="1:9" ht="15">
      <c r="D71" s="4"/>
      <c r="E71" s="4"/>
      <c r="F71" s="4"/>
    </row>
    <row r="72" spans="1:9" ht="15">
      <c r="D72" s="20"/>
      <c r="E72" s="20"/>
      <c r="F72" s="20"/>
    </row>
    <row r="79" spans="1:9" ht="15">
      <c r="C79" s="3"/>
    </row>
    <row r="80" spans="1:9" ht="15">
      <c r="C80" s="3"/>
    </row>
    <row r="81" spans="3:3" ht="15">
      <c r="C81" s="20"/>
    </row>
    <row r="82" spans="3:3" ht="15">
      <c r="C82" s="3"/>
    </row>
    <row r="83" spans="3:3" ht="15">
      <c r="C83" s="20"/>
    </row>
  </sheetData>
  <sheetProtection selectLockedCells="1" selectUnlockedCells="1"/>
  <mergeCells count="87">
    <mergeCell ref="G5:H5"/>
    <mergeCell ref="P5:R5"/>
    <mergeCell ref="N12:N15"/>
    <mergeCell ref="G2:I2"/>
    <mergeCell ref="M2:O2"/>
    <mergeCell ref="P2:R2"/>
    <mergeCell ref="M4:O4"/>
    <mergeCell ref="P4:R4"/>
    <mergeCell ref="A6:R9"/>
    <mergeCell ref="A11:C16"/>
    <mergeCell ref="D11:H11"/>
    <mergeCell ref="I11:M11"/>
    <mergeCell ref="N11:R11"/>
    <mergeCell ref="D12:D15"/>
    <mergeCell ref="E12:E15"/>
    <mergeCell ref="F12:F15"/>
    <mergeCell ref="P12:P15"/>
    <mergeCell ref="Q12:Q15"/>
    <mergeCell ref="R12:R15"/>
    <mergeCell ref="O12:O15"/>
    <mergeCell ref="L12:L15"/>
    <mergeCell ref="M12:M15"/>
    <mergeCell ref="A17:C17"/>
    <mergeCell ref="A18:C18"/>
    <mergeCell ref="I12:I15"/>
    <mergeCell ref="J12:J15"/>
    <mergeCell ref="K12:K15"/>
    <mergeCell ref="G12:G15"/>
    <mergeCell ref="H12:H15"/>
    <mergeCell ref="A19:C19"/>
    <mergeCell ref="A22:C22"/>
    <mergeCell ref="A20:C20"/>
    <mergeCell ref="A21:C21"/>
    <mergeCell ref="A34:C34"/>
    <mergeCell ref="A32:C32"/>
    <mergeCell ref="A33:C33"/>
    <mergeCell ref="A31:C31"/>
    <mergeCell ref="A23:C23"/>
    <mergeCell ref="A24:C24"/>
    <mergeCell ref="A25:C25"/>
    <mergeCell ref="A26:C26"/>
    <mergeCell ref="A27:C27"/>
    <mergeCell ref="A28:C28"/>
    <mergeCell ref="A29:C29"/>
    <mergeCell ref="A30:C30"/>
    <mergeCell ref="A44:C44"/>
    <mergeCell ref="A35:C35"/>
    <mergeCell ref="A36:C36"/>
    <mergeCell ref="A37:C37"/>
    <mergeCell ref="A38:C38"/>
    <mergeCell ref="A39:C39"/>
    <mergeCell ref="A40:C40"/>
    <mergeCell ref="A43:C43"/>
    <mergeCell ref="A41:C41"/>
    <mergeCell ref="A42:C42"/>
    <mergeCell ref="A56:C56"/>
    <mergeCell ref="A57:C57"/>
    <mergeCell ref="A58:C58"/>
    <mergeCell ref="E60:E61"/>
    <mergeCell ref="A59:C59"/>
    <mergeCell ref="D60:D61"/>
    <mergeCell ref="R60:R61"/>
    <mergeCell ref="K60:K61"/>
    <mergeCell ref="L60:L61"/>
    <mergeCell ref="M60:M61"/>
    <mergeCell ref="N60:N61"/>
    <mergeCell ref="P60:P61"/>
    <mergeCell ref="Q60:Q61"/>
    <mergeCell ref="A45:C45"/>
    <mergeCell ref="A47:C47"/>
    <mergeCell ref="A48:C48"/>
    <mergeCell ref="A55:C55"/>
    <mergeCell ref="A49:C49"/>
    <mergeCell ref="A46:C46"/>
    <mergeCell ref="A50:C50"/>
    <mergeCell ref="A51:C51"/>
    <mergeCell ref="A52:C52"/>
    <mergeCell ref="A53:C53"/>
    <mergeCell ref="A54:C54"/>
    <mergeCell ref="B64:I64"/>
    <mergeCell ref="O60:O61"/>
    <mergeCell ref="G60:G61"/>
    <mergeCell ref="H60:H61"/>
    <mergeCell ref="I60:I61"/>
    <mergeCell ref="J60:J61"/>
    <mergeCell ref="A60:C61"/>
    <mergeCell ref="F60:F61"/>
  </mergeCells>
  <phoneticPr fontId="0" type="noConversion"/>
  <printOptions horizontalCentered="1"/>
  <pageMargins left="0.25" right="0.23" top="0.7" bottom="0.19652777777777777" header="0.3" footer="0.22"/>
  <pageSetup paperSize="9" scale="57" firstPageNumber="0" fitToHeight="2" orientation="landscape" r:id="rId1"/>
  <headerFooter alignWithMargins="0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натурал</vt:lpstr>
      <vt:lpstr>натурал!Область_печати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2014-02-13T07:29:19Z</cp:lastPrinted>
  <dcterms:created xsi:type="dcterms:W3CDTF">2013-06-27T11:39:36Z</dcterms:created>
  <dcterms:modified xsi:type="dcterms:W3CDTF">2014-04-22T12:36:26Z</dcterms:modified>
</cp:coreProperties>
</file>